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trinity.sharepoint.com/sites/TreasurerOffice/Shared Documents/Debt Schedules/"/>
    </mc:Choice>
  </mc:AlternateContent>
  <xr:revisionPtr revIDLastSave="0" documentId="8_{35E742C2-1C98-43E0-BB75-054EC06C3183}" xr6:coauthVersionLast="47" xr6:coauthVersionMax="47" xr10:uidLastSave="{00000000-0000-0000-0000-000000000000}"/>
  <bookViews>
    <workbookView xWindow="-120" yWindow="-120" windowWidth="29040" windowHeight="15720" firstSheet="2" activeTab="2" xr2:uid="{35020CD1-6B8B-481C-8122-9A30D9F7941C}"/>
  </bookViews>
  <sheets>
    <sheet name="FY2024" sheetId="1" r:id="rId1"/>
    <sheet name="FY2024(Updated)" sheetId="2" r:id="rId2"/>
    <sheet name="FY2024(New)" sheetId="3" r:id="rId3"/>
  </sheets>
  <definedNames>
    <definedName name="_xlnm.Print_Area" localSheetId="0">'FY2024'!$A$1:$N$34</definedName>
    <definedName name="_xlnm.Print_Area" localSheetId="2">'FY2024(New)'!$A$1:$N$29</definedName>
    <definedName name="_xlnm.Print_Area" localSheetId="1">'FY2024(Updated)'!$A$1:$N$29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I15" i="3" s="1"/>
  <c r="N19" i="3"/>
  <c r="N21" i="3" s="1"/>
  <c r="K19" i="3"/>
  <c r="K14" i="3"/>
  <c r="K15" i="3" s="1"/>
  <c r="M10" i="3"/>
  <c r="K9" i="3"/>
  <c r="K10" i="3" s="1"/>
  <c r="M21" i="3"/>
  <c r="L21" i="3"/>
  <c r="K21" i="3"/>
  <c r="J21" i="3"/>
  <c r="I21" i="3"/>
  <c r="H21" i="3"/>
  <c r="H23" i="3" s="1"/>
  <c r="G21" i="3"/>
  <c r="L15" i="3"/>
  <c r="J15" i="3"/>
  <c r="H15" i="3"/>
  <c r="G15" i="3"/>
  <c r="L10" i="3"/>
  <c r="J10" i="3"/>
  <c r="I10" i="3"/>
  <c r="H10" i="3"/>
  <c r="G10" i="3"/>
  <c r="N21" i="2"/>
  <c r="M21" i="2"/>
  <c r="L21" i="2"/>
  <c r="K21" i="2"/>
  <c r="J21" i="2"/>
  <c r="I21" i="2"/>
  <c r="H21" i="2"/>
  <c r="G21" i="2"/>
  <c r="N15" i="2"/>
  <c r="M15" i="2"/>
  <c r="L15" i="2"/>
  <c r="K15" i="2"/>
  <c r="J15" i="2"/>
  <c r="I15" i="2"/>
  <c r="H15" i="2"/>
  <c r="G15" i="2"/>
  <c r="N10" i="2"/>
  <c r="M10" i="2"/>
  <c r="L10" i="2"/>
  <c r="K10" i="2"/>
  <c r="J10" i="2"/>
  <c r="I10" i="2"/>
  <c r="H10" i="2"/>
  <c r="G10" i="2"/>
  <c r="N26" i="1"/>
  <c r="G26" i="1"/>
  <c r="H12" i="1"/>
  <c r="I12" i="1"/>
  <c r="J12" i="1"/>
  <c r="K12" i="1"/>
  <c r="G12" i="1"/>
  <c r="M12" i="1"/>
  <c r="L12" i="1"/>
  <c r="L26" i="1"/>
  <c r="N12" i="1"/>
  <c r="G19" i="1"/>
  <c r="H19" i="1"/>
  <c r="I19" i="1"/>
  <c r="J19" i="1"/>
  <c r="K19" i="1"/>
  <c r="L19" i="1"/>
  <c r="M19" i="1"/>
  <c r="N19" i="1"/>
  <c r="H26" i="1"/>
  <c r="I26" i="1"/>
  <c r="J26" i="1"/>
  <c r="K26" i="1"/>
  <c r="M26" i="1"/>
  <c r="M14" i="3" l="1"/>
  <c r="N9" i="3"/>
  <c r="N10" i="3" s="1"/>
  <c r="L23" i="3"/>
  <c r="K23" i="3"/>
  <c r="J23" i="3"/>
  <c r="I23" i="3"/>
  <c r="G23" i="3"/>
  <c r="G23" i="2"/>
  <c r="H23" i="2"/>
  <c r="I23" i="2"/>
  <c r="J23" i="2"/>
  <c r="K23" i="2"/>
  <c r="L23" i="2"/>
  <c r="M23" i="2"/>
  <c r="N23" i="2"/>
  <c r="G28" i="1"/>
  <c r="J28" i="1"/>
  <c r="M28" i="1"/>
  <c r="I28" i="1"/>
  <c r="N28" i="1"/>
  <c r="L28" i="1"/>
  <c r="K28" i="1"/>
  <c r="H28" i="1"/>
  <c r="M15" i="3" l="1"/>
  <c r="M23" i="3" s="1"/>
  <c r="N14" i="3"/>
  <c r="N15" i="3" s="1"/>
  <c r="N23" i="3" s="1"/>
</calcChain>
</file>

<file path=xl/sharedStrings.xml><?xml version="1.0" encoding="utf-8"?>
<sst xmlns="http://schemas.openxmlformats.org/spreadsheetml/2006/main" count="144" uniqueCount="56">
  <si>
    <t>Fund/Lender</t>
  </si>
  <si>
    <t>Security</t>
  </si>
  <si>
    <t xml:space="preserve">Int </t>
  </si>
  <si>
    <t>Original Note</t>
  </si>
  <si>
    <t xml:space="preserve">Rate </t>
  </si>
  <si>
    <t>Date</t>
  </si>
  <si>
    <t>Due</t>
  </si>
  <si>
    <t xml:space="preserve"> Amount</t>
  </si>
  <si>
    <t>9-30-23 Principal Balance</t>
  </si>
  <si>
    <t>Principal Payment FYE 2024</t>
  </si>
  <si>
    <t>Interest Payment FYE 2024</t>
  </si>
  <si>
    <t>Total Payment FYE 2024</t>
  </si>
  <si>
    <t>Current Year Increases</t>
  </si>
  <si>
    <t>Current Year Decreases</t>
  </si>
  <si>
    <t>9-30-24 Ending Principal Balance</t>
  </si>
  <si>
    <t>R&amp;B #1</t>
  </si>
  <si>
    <t>FNB Leasing *</t>
  </si>
  <si>
    <t>2020 CAT 926M Wheel Loader</t>
  </si>
  <si>
    <t>This can come off in FY24</t>
  </si>
  <si>
    <t>FNB Leasing ^</t>
  </si>
  <si>
    <t>2020 CAT 926M Loader - Refinanced</t>
  </si>
  <si>
    <t>Updated for FY24</t>
  </si>
  <si>
    <t>FNB Leasing **</t>
  </si>
  <si>
    <t>2022 Komatsu Motor Grader</t>
  </si>
  <si>
    <t>Bancorp South*^</t>
  </si>
  <si>
    <t xml:space="preserve">2022 Mack Truck </t>
  </si>
  <si>
    <t>This can now come off</t>
  </si>
  <si>
    <t>Cadence Bank^</t>
  </si>
  <si>
    <t>2022 Mack Truck - Refinanced</t>
  </si>
  <si>
    <t>Unknown Yet Waiting on East Texas Mac and Bankers</t>
  </si>
  <si>
    <t>Sub-Total</t>
  </si>
  <si>
    <t>Refinance of 2022 Mack Truck ?</t>
  </si>
  <si>
    <t>R&amp;B #3</t>
  </si>
  <si>
    <t>FNB Leasing</t>
  </si>
  <si>
    <t>2014 John Deer Motor Grader</t>
  </si>
  <si>
    <t>FNB LEASING</t>
  </si>
  <si>
    <t>2016 Cat  Loader</t>
  </si>
  <si>
    <t xml:space="preserve">This was paid off and can come off </t>
  </si>
  <si>
    <t>2022 Mack Truck</t>
  </si>
  <si>
    <t xml:space="preserve">This can now come off </t>
  </si>
  <si>
    <t xml:space="preserve">2022 Mack Truck - Refinance </t>
  </si>
  <si>
    <t xml:space="preserve">Unknown Yet - Refinance ? </t>
  </si>
  <si>
    <t>R&amp;B #4</t>
  </si>
  <si>
    <t>Bancorp South</t>
  </si>
  <si>
    <t>2017 John Deer Motor Grader</t>
  </si>
  <si>
    <t>Payments Made Monthly</t>
  </si>
  <si>
    <t>Cadence Bank ^</t>
  </si>
  <si>
    <t>Unknown Yet - Refinance?</t>
  </si>
  <si>
    <t>2023 6015E Boom Mower</t>
  </si>
  <si>
    <t>New Purchase First Payment for FY24</t>
  </si>
  <si>
    <t>Total - County</t>
  </si>
  <si>
    <t>* Subject to Refi or Trade Back Option on June 15, 2023 of $125,000.00</t>
  </si>
  <si>
    <t>** Five Year Lease Purchase with Balloon Payment 5-5-2027</t>
  </si>
  <si>
    <t xml:space="preserve">*^2022 Mack Trucks Refinanced Until New Equipment Becomes Available </t>
  </si>
  <si>
    <t>^ Subject to Refi or Trade Back Option on December 31, 2023 of $96,500.00. Buyback decreased from $109,500.00 with loan extension. Interest $5,455.00</t>
  </si>
  <si>
    <t>^New Lease  Ending 02/28/27 with annual payment due every 02/28.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</si>
</sst>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44" fontId="0" fillId="0" borderId="0" xfId="0" applyNumberFormat="1"/>
    <xf numFmtId="8" fontId="0" fillId="0" borderId="0" xfId="0" applyNumberFormat="1"/>
    <xf numFmtId="44" fontId="0" fillId="0" borderId="0" xfId="1" applyFont="1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165" fontId="0" fillId="0" borderId="0" xfId="0" applyNumberFormat="1"/>
    <xf numFmtId="44" fontId="3" fillId="0" borderId="0" xfId="2" applyNumberFormat="1" applyBorder="1"/>
    <xf numFmtId="44" fontId="0" fillId="0" borderId="0" xfId="1" applyFont="1" applyBorder="1"/>
    <xf numFmtId="0" fontId="2" fillId="0" borderId="0" xfId="0" applyFont="1"/>
    <xf numFmtId="165" fontId="0" fillId="0" borderId="1" xfId="0" applyNumberFormat="1" applyBorder="1"/>
    <xf numFmtId="165" fontId="0" fillId="0" borderId="2" xfId="0" applyNumberFormat="1" applyBorder="1"/>
    <xf numFmtId="14" fontId="0" fillId="0" borderId="0" xfId="0" applyNumberFormat="1"/>
    <xf numFmtId="0" fontId="0" fillId="0" borderId="3" xfId="0" applyBorder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3" xfId="0" applyBorder="1" applyAlignment="1">
      <alignment wrapText="1"/>
    </xf>
    <xf numFmtId="0" fontId="0" fillId="0" borderId="0" xfId="0" applyAlignment="1">
      <alignment vertical="top"/>
    </xf>
    <xf numFmtId="44" fontId="4" fillId="0" borderId="0" xfId="0" applyNumberFormat="1" applyFont="1"/>
    <xf numFmtId="0" fontId="0" fillId="0" borderId="5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2" borderId="0" xfId="0" applyFill="1" applyAlignment="1">
      <alignment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/>
    <xf numFmtId="0" fontId="6" fillId="0" borderId="0" xfId="0" applyFont="1"/>
    <xf numFmtId="165" fontId="0" fillId="0" borderId="1" xfId="1" applyNumberFormat="1" applyFont="1" applyBorder="1"/>
    <xf numFmtId="0" fontId="0" fillId="0" borderId="3" xfId="0" applyBorder="1" applyAlignment="1">
      <alignment horizontal="left"/>
    </xf>
    <xf numFmtId="14" fontId="0" fillId="4" borderId="0" xfId="0" applyNumberFormat="1" applyFill="1"/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4" xfId="0" applyFont="1" applyBorder="1"/>
    <xf numFmtId="10" fontId="7" fillId="0" borderId="0" xfId="0" applyNumberFormat="1" applyFont="1"/>
    <xf numFmtId="14" fontId="7" fillId="0" borderId="0" xfId="0" applyNumberFormat="1" applyFont="1"/>
    <xf numFmtId="165" fontId="7" fillId="0" borderId="0" xfId="0" applyNumberFormat="1" applyFont="1"/>
    <xf numFmtId="0" fontId="0" fillId="4" borderId="0" xfId="0" applyFill="1"/>
    <xf numFmtId="0" fontId="7" fillId="4" borderId="0" xfId="0" applyFont="1" applyFill="1"/>
    <xf numFmtId="165" fontId="0" fillId="4" borderId="0" xfId="0" applyNumberFormat="1" applyFill="1"/>
    <xf numFmtId="4" fontId="0" fillId="4" borderId="0" xfId="0" applyNumberFormat="1" applyFill="1"/>
    <xf numFmtId="165" fontId="0" fillId="4" borderId="2" xfId="0" applyNumberFormat="1" applyFill="1" applyBorder="1"/>
    <xf numFmtId="0" fontId="7" fillId="0" borderId="0" xfId="0" quotePrefix="1" applyFont="1" applyAlignment="1">
      <alignment wrapText="1"/>
    </xf>
    <xf numFmtId="165" fontId="7" fillId="4" borderId="0" xfId="0" applyNumberFormat="1" applyFont="1" applyFill="1"/>
    <xf numFmtId="44" fontId="0" fillId="4" borderId="0" xfId="0" applyNumberFormat="1" applyFill="1"/>
    <xf numFmtId="43" fontId="0" fillId="4" borderId="0" xfId="0" applyNumberFormat="1" applyFill="1"/>
    <xf numFmtId="2" fontId="7" fillId="4" borderId="0" xfId="0" applyNumberFormat="1" applyFont="1" applyFill="1"/>
    <xf numFmtId="0" fontId="2" fillId="4" borderId="0" xfId="0" applyFont="1" applyFill="1"/>
    <xf numFmtId="10" fontId="2" fillId="4" borderId="0" xfId="0" applyNumberFormat="1" applyFont="1" applyFill="1"/>
    <xf numFmtId="14" fontId="2" fillId="4" borderId="0" xfId="0" applyNumberFormat="1" applyFont="1" applyFill="1"/>
    <xf numFmtId="165" fontId="2" fillId="4" borderId="0" xfId="0" applyNumberFormat="1" applyFont="1" applyFill="1"/>
    <xf numFmtId="4" fontId="2" fillId="4" borderId="0" xfId="0" applyNumberFormat="1" applyFont="1" applyFill="1"/>
    <xf numFmtId="10" fontId="2" fillId="0" borderId="0" xfId="0" applyNumberFormat="1" applyFont="1"/>
    <xf numFmtId="14" fontId="2" fillId="0" borderId="0" xfId="0" applyNumberFormat="1" applyFont="1"/>
    <xf numFmtId="165" fontId="2" fillId="0" borderId="0" xfId="0" applyNumberFormat="1" applyFont="1"/>
    <xf numFmtId="4" fontId="2" fillId="0" borderId="0" xfId="0" applyNumberFormat="1" applyFont="1"/>
    <xf numFmtId="0" fontId="0" fillId="0" borderId="0" xfId="0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EB53-E3B5-4364-8C98-C8152CDB9F7A}">
  <sheetPr>
    <pageSetUpPr fitToPage="1"/>
  </sheetPr>
  <dimension ref="A1:S36"/>
  <sheetViews>
    <sheetView workbookViewId="0">
      <selection activeCell="H4" sqref="H4"/>
    </sheetView>
  </sheetViews>
  <sheetFormatPr defaultRowHeight="15"/>
  <cols>
    <col min="2" max="2" width="12.7109375" customWidth="1"/>
    <col min="3" max="3" width="30.85546875" customWidth="1"/>
    <col min="5" max="5" width="11.28515625" customWidth="1"/>
    <col min="6" max="6" width="11" customWidth="1"/>
    <col min="7" max="7" width="12.7109375" bestFit="1" customWidth="1"/>
    <col min="8" max="8" width="13.42578125" customWidth="1"/>
    <col min="9" max="9" width="14" customWidth="1"/>
    <col min="10" max="10" width="11.5703125" customWidth="1"/>
    <col min="11" max="11" width="13.85546875" customWidth="1"/>
    <col min="12" max="12" width="11.28515625" customWidth="1"/>
    <col min="13" max="13" width="11.140625" bestFit="1" customWidth="1"/>
    <col min="14" max="14" width="13" customWidth="1"/>
    <col min="15" max="15" width="15.7109375" customWidth="1"/>
  </cols>
  <sheetData>
    <row r="1" spans="1:19">
      <c r="A1" s="30"/>
      <c r="B1" s="11"/>
      <c r="C1" s="11"/>
      <c r="D1" s="11"/>
      <c r="E1" s="11"/>
      <c r="F1" s="11"/>
      <c r="N1" s="30"/>
    </row>
    <row r="2" spans="1:19">
      <c r="A2" s="30"/>
      <c r="B2" s="11"/>
      <c r="C2" s="11"/>
      <c r="D2" s="11"/>
      <c r="E2" s="11"/>
      <c r="F2" s="11"/>
    </row>
    <row r="3" spans="1:19">
      <c r="A3" s="29" t="s">
        <v>0</v>
      </c>
      <c r="C3" s="28" t="s">
        <v>1</v>
      </c>
      <c r="D3" s="28" t="s">
        <v>2</v>
      </c>
      <c r="E3" s="27"/>
      <c r="F3" s="27" t="s">
        <v>3</v>
      </c>
      <c r="G3" s="27"/>
    </row>
    <row r="4" spans="1:19" ht="60">
      <c r="A4" s="26"/>
      <c r="D4" s="25" t="s">
        <v>4</v>
      </c>
      <c r="E4" s="24" t="s">
        <v>5</v>
      </c>
      <c r="F4" s="24" t="s">
        <v>6</v>
      </c>
      <c r="G4" s="23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22" t="s">
        <v>14</v>
      </c>
    </row>
    <row r="5" spans="1:19">
      <c r="E5" s="21"/>
    </row>
    <row r="6" spans="1:19" ht="15.75" thickBot="1">
      <c r="A6" s="17" t="s">
        <v>15</v>
      </c>
    </row>
    <row r="7" spans="1:19" s="35" customFormat="1">
      <c r="A7" s="34" t="s">
        <v>16</v>
      </c>
      <c r="C7" s="36" t="s">
        <v>17</v>
      </c>
      <c r="D7" s="37">
        <v>2.5499999999999998E-2</v>
      </c>
      <c r="E7" s="38">
        <v>43997</v>
      </c>
      <c r="F7" s="38">
        <v>45092</v>
      </c>
      <c r="G7" s="39">
        <v>167395.56</v>
      </c>
      <c r="H7" s="39">
        <v>139489.81</v>
      </c>
      <c r="I7" s="39">
        <v>14488.81</v>
      </c>
      <c r="J7" s="39">
        <v>3556.99</v>
      </c>
      <c r="K7" s="39"/>
      <c r="L7" s="39"/>
      <c r="M7" s="39"/>
      <c r="N7" s="39"/>
      <c r="O7" s="40" t="s">
        <v>18</v>
      </c>
      <c r="P7" s="41"/>
    </row>
    <row r="8" spans="1:19" ht="15.75" thickBot="1">
      <c r="A8" s="16" t="s">
        <v>19</v>
      </c>
      <c r="B8" s="28"/>
      <c r="C8" s="32" t="s">
        <v>20</v>
      </c>
      <c r="D8" s="5">
        <v>5.6500000000000002E-2</v>
      </c>
      <c r="E8" s="14">
        <v>45072</v>
      </c>
      <c r="F8" s="33">
        <v>46858</v>
      </c>
      <c r="G8" s="8">
        <v>125039.51</v>
      </c>
      <c r="H8" s="42">
        <v>125039.51</v>
      </c>
      <c r="I8" s="42">
        <v>22502.47</v>
      </c>
      <c r="J8" s="42">
        <v>6851.82</v>
      </c>
      <c r="K8" s="42">
        <v>29354.29</v>
      </c>
      <c r="L8" s="42"/>
      <c r="M8" s="42"/>
      <c r="N8" s="42">
        <v>102537.04</v>
      </c>
      <c r="O8" s="40" t="s">
        <v>21</v>
      </c>
    </row>
    <row r="9" spans="1:19" ht="15.75" thickBot="1">
      <c r="A9" s="16" t="s">
        <v>22</v>
      </c>
      <c r="C9" t="s">
        <v>23</v>
      </c>
      <c r="D9" s="5">
        <v>2.9499999999999998E-2</v>
      </c>
      <c r="E9" s="14">
        <v>44656</v>
      </c>
      <c r="F9" s="14">
        <v>46512</v>
      </c>
      <c r="G9" s="8">
        <v>260050</v>
      </c>
      <c r="H9" s="8">
        <v>260050</v>
      </c>
      <c r="I9" s="8">
        <v>22987.22</v>
      </c>
      <c r="J9" s="8">
        <v>7012.78</v>
      </c>
      <c r="K9" s="8">
        <v>30000</v>
      </c>
      <c r="L9" s="8"/>
      <c r="M9" s="8"/>
      <c r="N9" s="8">
        <v>214734.26</v>
      </c>
    </row>
    <row r="10" spans="1:19" s="35" customFormat="1">
      <c r="A10" s="35" t="s">
        <v>24</v>
      </c>
      <c r="C10" s="36" t="s">
        <v>25</v>
      </c>
      <c r="D10" s="37">
        <v>2.12E-2</v>
      </c>
      <c r="E10" s="38">
        <v>44328</v>
      </c>
      <c r="F10" s="38">
        <v>44724</v>
      </c>
      <c r="G10" s="39">
        <v>122500</v>
      </c>
      <c r="H10" s="39">
        <v>110665.83</v>
      </c>
      <c r="I10" s="39">
        <v>12115.83</v>
      </c>
      <c r="J10" s="39"/>
      <c r="K10" s="39"/>
      <c r="L10" s="39"/>
      <c r="M10" s="39"/>
      <c r="N10" s="39"/>
      <c r="O10" s="43" t="s">
        <v>26</v>
      </c>
      <c r="P10" s="41"/>
    </row>
    <row r="11" spans="1:19" ht="15.75" thickBot="1">
      <c r="A11" t="s">
        <v>27</v>
      </c>
      <c r="C11" s="15" t="s">
        <v>28</v>
      </c>
      <c r="D11" s="5">
        <v>5.3999999999999999E-2</v>
      </c>
      <c r="E11" s="14">
        <v>44926</v>
      </c>
      <c r="F11" s="14">
        <v>45291</v>
      </c>
      <c r="G11" s="8">
        <v>98550</v>
      </c>
      <c r="H11" s="7"/>
      <c r="I11" s="8"/>
      <c r="J11" s="8"/>
      <c r="K11" s="42"/>
      <c r="L11" s="42">
        <v>5455</v>
      </c>
      <c r="M11" s="42">
        <v>104005</v>
      </c>
      <c r="N11" s="42">
        <v>0</v>
      </c>
      <c r="O11" s="43" t="s">
        <v>29</v>
      </c>
      <c r="P11" s="40"/>
      <c r="Q11" s="40"/>
      <c r="R11" s="40"/>
      <c r="S11" s="40"/>
    </row>
    <row r="12" spans="1:19">
      <c r="A12" s="11" t="s">
        <v>30</v>
      </c>
      <c r="E12" s="14"/>
      <c r="F12" s="14"/>
      <c r="G12" s="13">
        <f>SUM(G7:G11)</f>
        <v>773535.07000000007</v>
      </c>
      <c r="H12" s="13">
        <f>SUM(H7:H11)</f>
        <v>635245.15</v>
      </c>
      <c r="I12" s="13">
        <f>SUM(I7:I11)</f>
        <v>72094.33</v>
      </c>
      <c r="J12" s="13">
        <f>SUM(J7:J11)</f>
        <v>17421.59</v>
      </c>
      <c r="K12" s="13">
        <f>SUM(K7:K11)</f>
        <v>59354.29</v>
      </c>
      <c r="L12" s="13">
        <f>SUM(L6:L11)</f>
        <v>5455</v>
      </c>
      <c r="M12" s="44">
        <f>SUM(M7:M11)</f>
        <v>104005</v>
      </c>
      <c r="N12" s="13">
        <f>SUM(N7:N11)</f>
        <v>317271.3</v>
      </c>
      <c r="O12" s="40" t="s">
        <v>31</v>
      </c>
      <c r="P12" s="40"/>
    </row>
    <row r="13" spans="1:19">
      <c r="E13" s="14"/>
      <c r="F13" s="14"/>
      <c r="M13" s="7"/>
    </row>
    <row r="14" spans="1:19">
      <c r="A14" s="17" t="s">
        <v>32</v>
      </c>
      <c r="E14" s="14"/>
      <c r="F14" s="14"/>
      <c r="M14" s="7"/>
    </row>
    <row r="15" spans="1:19">
      <c r="A15" s="16" t="s">
        <v>33</v>
      </c>
      <c r="C15" t="s">
        <v>34</v>
      </c>
      <c r="D15" s="5">
        <v>3.5000000000000003E-2</v>
      </c>
      <c r="E15" s="14">
        <v>44734</v>
      </c>
      <c r="F15" s="14">
        <v>46560</v>
      </c>
      <c r="G15" s="8">
        <v>100250</v>
      </c>
      <c r="H15" s="8">
        <v>100250</v>
      </c>
      <c r="I15" s="8">
        <v>18694.57</v>
      </c>
      <c r="J15" s="8">
        <v>3508.75</v>
      </c>
      <c r="K15" s="8">
        <v>22203.32</v>
      </c>
      <c r="L15" s="8"/>
      <c r="M15" s="8">
        <v>22203.32</v>
      </c>
      <c r="N15" s="8">
        <v>62206.55</v>
      </c>
      <c r="O15" s="8"/>
    </row>
    <row r="16" spans="1:19" s="35" customFormat="1" ht="15.75" thickBot="1">
      <c r="A16" s="35" t="s">
        <v>35</v>
      </c>
      <c r="C16" s="45" t="s">
        <v>36</v>
      </c>
      <c r="D16" s="37">
        <v>3.5000000000000003E-2</v>
      </c>
      <c r="E16" s="38">
        <v>43753</v>
      </c>
      <c r="F16" s="38">
        <v>45214</v>
      </c>
      <c r="G16" s="46">
        <v>125246.33</v>
      </c>
      <c r="H16" s="46">
        <v>43209.91</v>
      </c>
      <c r="I16" s="46">
        <v>43209.91</v>
      </c>
      <c r="J16" s="46">
        <v>1500.35</v>
      </c>
      <c r="K16" s="46"/>
      <c r="L16" s="46"/>
      <c r="M16" s="46"/>
      <c r="N16" s="46"/>
      <c r="O16" s="47" t="s">
        <v>37</v>
      </c>
      <c r="P16" s="41"/>
      <c r="Q16" s="41"/>
    </row>
    <row r="17" spans="1:17" s="35" customFormat="1">
      <c r="A17" s="35" t="s">
        <v>24</v>
      </c>
      <c r="C17" s="36" t="s">
        <v>38</v>
      </c>
      <c r="D17" s="37">
        <v>2.12E-2</v>
      </c>
      <c r="E17" s="38">
        <v>44500</v>
      </c>
      <c r="F17" s="38">
        <v>44719</v>
      </c>
      <c r="G17" s="39">
        <v>122500</v>
      </c>
      <c r="H17" s="39">
        <v>110665.83</v>
      </c>
      <c r="I17" s="39">
        <v>12115.83</v>
      </c>
      <c r="J17" s="39"/>
      <c r="K17" s="39">
        <v>12115.83</v>
      </c>
      <c r="L17" s="39"/>
      <c r="M17" s="39">
        <v>12115.83</v>
      </c>
      <c r="N17" s="39"/>
      <c r="O17" s="48" t="s">
        <v>39</v>
      </c>
    </row>
    <row r="18" spans="1:17" ht="15.75" thickBot="1">
      <c r="A18" s="20" t="s">
        <v>27</v>
      </c>
      <c r="C18" s="19" t="s">
        <v>40</v>
      </c>
      <c r="D18" s="5">
        <v>5.3999999999999999E-2</v>
      </c>
      <c r="E18" s="14">
        <v>44926</v>
      </c>
      <c r="F18" s="14">
        <v>45291</v>
      </c>
      <c r="G18" s="8">
        <v>98550</v>
      </c>
      <c r="H18" s="8"/>
      <c r="I18" s="8"/>
      <c r="J18" s="8"/>
      <c r="K18" s="42">
        <v>104005</v>
      </c>
      <c r="L18" s="42">
        <v>5455</v>
      </c>
      <c r="M18" s="42">
        <v>104005</v>
      </c>
      <c r="N18" s="42">
        <v>0</v>
      </c>
      <c r="O18" s="43" t="s">
        <v>41</v>
      </c>
    </row>
    <row r="19" spans="1:17">
      <c r="A19" s="11" t="s">
        <v>30</v>
      </c>
      <c r="E19" s="14"/>
      <c r="F19" s="14"/>
      <c r="G19" s="13">
        <f t="shared" ref="G19:N19" si="0">SUM(G15:G18)</f>
        <v>446546.33</v>
      </c>
      <c r="H19" s="13">
        <f t="shared" si="0"/>
        <v>254125.74</v>
      </c>
      <c r="I19" s="13">
        <f t="shared" si="0"/>
        <v>74020.31</v>
      </c>
      <c r="J19" s="13">
        <f t="shared" si="0"/>
        <v>5009.1000000000004</v>
      </c>
      <c r="K19" s="13">
        <f t="shared" si="0"/>
        <v>138324.15</v>
      </c>
      <c r="L19" s="13">
        <f t="shared" si="0"/>
        <v>5455</v>
      </c>
      <c r="M19" s="13">
        <f t="shared" si="0"/>
        <v>138324.15</v>
      </c>
      <c r="N19" s="13">
        <f t="shared" si="0"/>
        <v>62206.55</v>
      </c>
    </row>
    <row r="20" spans="1:17">
      <c r="A20" s="18"/>
      <c r="E20" s="14"/>
      <c r="F20" s="14"/>
    </row>
    <row r="21" spans="1:17">
      <c r="A21" s="17" t="s">
        <v>42</v>
      </c>
      <c r="E21" s="14"/>
      <c r="F21" s="14"/>
      <c r="M21" s="7"/>
    </row>
    <row r="22" spans="1:17" ht="15.75" thickBot="1">
      <c r="A22" s="16" t="s">
        <v>43</v>
      </c>
      <c r="C22" t="s">
        <v>44</v>
      </c>
      <c r="D22" s="5">
        <v>2.41E-2</v>
      </c>
      <c r="E22" s="14">
        <v>44663</v>
      </c>
      <c r="F22" s="14">
        <v>46489</v>
      </c>
      <c r="G22" s="8">
        <v>185000</v>
      </c>
      <c r="H22" s="8">
        <v>167485.94</v>
      </c>
      <c r="I22" s="8">
        <v>35595.519999999997</v>
      </c>
      <c r="J22" s="8">
        <v>3715.64</v>
      </c>
      <c r="K22" s="8">
        <v>39311.160000000003</v>
      </c>
      <c r="L22" s="8"/>
      <c r="M22" s="8"/>
      <c r="N22" s="8">
        <v>98361.19</v>
      </c>
      <c r="O22" t="s">
        <v>45</v>
      </c>
    </row>
    <row r="23" spans="1:17" s="35" customFormat="1">
      <c r="A23" s="35" t="s">
        <v>24</v>
      </c>
      <c r="C23" s="36" t="s">
        <v>38</v>
      </c>
      <c r="D23" s="37">
        <v>2.12E-2</v>
      </c>
      <c r="E23" s="38">
        <v>44323</v>
      </c>
      <c r="F23" s="38">
        <v>44500</v>
      </c>
      <c r="G23" s="46">
        <v>122500</v>
      </c>
      <c r="H23" s="46">
        <v>110665.84</v>
      </c>
      <c r="I23" s="46">
        <v>12115.84</v>
      </c>
      <c r="J23" s="46"/>
      <c r="K23" s="46"/>
      <c r="L23" s="46"/>
      <c r="M23" s="46"/>
      <c r="N23" s="49"/>
      <c r="O23" s="48" t="s">
        <v>26</v>
      </c>
      <c r="P23" s="41"/>
    </row>
    <row r="24" spans="1:17" ht="15.75" thickBot="1">
      <c r="A24" t="s">
        <v>46</v>
      </c>
      <c r="C24" s="15" t="s">
        <v>28</v>
      </c>
      <c r="D24" s="5">
        <v>5.3999999999999999E-2</v>
      </c>
      <c r="E24" s="14">
        <v>44926</v>
      </c>
      <c r="F24" s="14">
        <v>45291</v>
      </c>
      <c r="G24" s="8">
        <v>98550</v>
      </c>
      <c r="H24" s="8"/>
      <c r="I24" s="8"/>
      <c r="J24" s="8"/>
      <c r="K24" s="8">
        <v>104005</v>
      </c>
      <c r="L24" s="8">
        <v>5455</v>
      </c>
      <c r="M24" s="8">
        <v>104005</v>
      </c>
      <c r="N24" s="8">
        <v>0</v>
      </c>
      <c r="O24" s="7" t="s">
        <v>47</v>
      </c>
    </row>
    <row r="25" spans="1:17" s="11" customFormat="1">
      <c r="A25" s="50" t="s">
        <v>33</v>
      </c>
      <c r="B25" s="50"/>
      <c r="C25" s="50" t="s">
        <v>48</v>
      </c>
      <c r="D25" s="51">
        <v>5.6500000000000002E-2</v>
      </c>
      <c r="E25" s="52">
        <v>45096</v>
      </c>
      <c r="F25" s="52">
        <v>46923</v>
      </c>
      <c r="G25" s="53">
        <v>141556.28</v>
      </c>
      <c r="H25" s="53">
        <v>141556.28</v>
      </c>
      <c r="I25" s="53">
        <v>25270.48</v>
      </c>
      <c r="J25" s="53">
        <v>8019.84</v>
      </c>
      <c r="K25" s="53">
        <v>33290.32</v>
      </c>
      <c r="L25" s="53"/>
      <c r="M25" s="53"/>
      <c r="N25" s="53">
        <v>116285.8</v>
      </c>
      <c r="O25" s="54" t="s">
        <v>49</v>
      </c>
      <c r="P25" s="50"/>
      <c r="Q25" s="50"/>
    </row>
    <row r="26" spans="1:17">
      <c r="A26" s="11" t="s">
        <v>30</v>
      </c>
      <c r="G26" s="13">
        <f>SUM(G22:G25)</f>
        <v>547606.28</v>
      </c>
      <c r="H26" s="13">
        <f>SUM(H22:H23)</f>
        <v>278151.78000000003</v>
      </c>
      <c r="I26" s="13">
        <f>SUM(I22:I23)</f>
        <v>47711.360000000001</v>
      </c>
      <c r="J26" s="13">
        <f>SUM(J22:J23)</f>
        <v>3715.64</v>
      </c>
      <c r="K26" s="13">
        <f>SUM(K22:K23)</f>
        <v>39311.160000000003</v>
      </c>
      <c r="L26" s="13">
        <f>SUM(L24)</f>
        <v>5455</v>
      </c>
      <c r="M26" s="13">
        <f>SUM(M22:M23)</f>
        <v>0</v>
      </c>
      <c r="N26" s="13">
        <f>SUM(N22:N25)</f>
        <v>214646.99</v>
      </c>
    </row>
    <row r="27" spans="1:17">
      <c r="L27" s="8"/>
      <c r="M27" s="7"/>
      <c r="O27" s="1"/>
    </row>
    <row r="28" spans="1:17" ht="15.75" thickBot="1">
      <c r="A28" s="11" t="s">
        <v>50</v>
      </c>
      <c r="G28" s="31">
        <f t="shared" ref="G28:N28" si="1">SUM(G26+G19+G12)</f>
        <v>1767687.6800000002</v>
      </c>
      <c r="H28" s="12">
        <f t="shared" si="1"/>
        <v>1167522.67</v>
      </c>
      <c r="I28" s="12">
        <f t="shared" si="1"/>
        <v>193826</v>
      </c>
      <c r="J28" s="12">
        <f t="shared" si="1"/>
        <v>26146.33</v>
      </c>
      <c r="K28" s="12">
        <f t="shared" si="1"/>
        <v>236989.6</v>
      </c>
      <c r="L28" s="12">
        <f t="shared" si="1"/>
        <v>16365</v>
      </c>
      <c r="M28" s="12">
        <f t="shared" si="1"/>
        <v>242329.15</v>
      </c>
      <c r="N28" s="12">
        <f t="shared" si="1"/>
        <v>594124.84</v>
      </c>
    </row>
    <row r="29" spans="1:17" ht="15.75" thickTop="1">
      <c r="A29" s="11"/>
      <c r="G29" s="10"/>
      <c r="H29" s="1"/>
      <c r="I29" s="1"/>
      <c r="J29" s="9"/>
      <c r="K29" s="1"/>
      <c r="L29" s="1"/>
      <c r="M29" s="8"/>
      <c r="N29" s="1"/>
    </row>
    <row r="30" spans="1:17">
      <c r="A30" s="35" t="s">
        <v>51</v>
      </c>
      <c r="G30" s="10"/>
      <c r="H30" s="1"/>
      <c r="I30" s="1"/>
      <c r="J30" s="9"/>
      <c r="K30" s="1"/>
      <c r="L30" s="1"/>
      <c r="M30" s="8"/>
      <c r="N30" s="1"/>
    </row>
    <row r="31" spans="1:17">
      <c r="A31" t="s">
        <v>52</v>
      </c>
      <c r="G31" s="10"/>
      <c r="H31" s="1"/>
      <c r="I31" s="1"/>
      <c r="J31" s="9"/>
      <c r="K31" s="1"/>
      <c r="L31" s="1"/>
      <c r="M31" s="8"/>
      <c r="N31" s="1"/>
    </row>
    <row r="32" spans="1:17">
      <c r="A32" s="35" t="s">
        <v>53</v>
      </c>
      <c r="L32" s="8"/>
      <c r="M32" s="7"/>
      <c r="O32" s="1"/>
    </row>
    <row r="33" spans="1:15">
      <c r="A33" t="s">
        <v>54</v>
      </c>
      <c r="K33" s="8"/>
      <c r="O33" s="1"/>
    </row>
    <row r="36" spans="1:15">
      <c r="C36" s="6"/>
      <c r="D36" s="5"/>
      <c r="E36" s="4"/>
      <c r="F36" s="4"/>
      <c r="G36" s="3"/>
      <c r="H36" s="3"/>
      <c r="I36" s="1"/>
      <c r="J36" s="1"/>
      <c r="K36" s="1"/>
      <c r="L36" s="2"/>
      <c r="M36" s="2"/>
      <c r="N36" s="1"/>
    </row>
  </sheetData>
  <pageMargins left="0.7" right="0.7" top="0.75" bottom="0.75" header="0.3" footer="0.3"/>
  <pageSetup scale="66" fitToHeight="0" orientation="landscape" r:id="rId1"/>
  <headerFooter>
    <oddFooter>&amp;L&amp;Z&amp;F</oddFooter>
  </headerFooter>
  <ignoredErrors>
    <ignoredError sqref="L26 L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5677-76EA-4D56-BBD5-34056A4D5438}">
  <sheetPr>
    <pageSetUpPr fitToPage="1"/>
  </sheetPr>
  <dimension ref="A1:O31"/>
  <sheetViews>
    <sheetView workbookViewId="0">
      <selection activeCell="M9" sqref="M9"/>
    </sheetView>
  </sheetViews>
  <sheetFormatPr defaultRowHeight="15"/>
  <cols>
    <col min="2" max="2" width="12.7109375" customWidth="1"/>
    <col min="3" max="3" width="30.85546875" customWidth="1"/>
    <col min="5" max="5" width="11.28515625" customWidth="1"/>
    <col min="6" max="6" width="11" customWidth="1"/>
    <col min="7" max="7" width="12.7109375" bestFit="1" customWidth="1"/>
    <col min="8" max="8" width="13.42578125" customWidth="1"/>
    <col min="9" max="9" width="14" customWidth="1"/>
    <col min="10" max="10" width="11.5703125" customWidth="1"/>
    <col min="11" max="11" width="13.85546875" customWidth="1"/>
    <col min="12" max="12" width="11.28515625" customWidth="1"/>
    <col min="13" max="13" width="11.140625" bestFit="1" customWidth="1"/>
    <col min="14" max="14" width="13" customWidth="1"/>
    <col min="15" max="15" width="15.7109375" customWidth="1"/>
  </cols>
  <sheetData>
    <row r="1" spans="1:15">
      <c r="A1" s="30"/>
      <c r="B1" s="11"/>
      <c r="C1" s="11"/>
      <c r="D1" s="11"/>
      <c r="E1" s="11"/>
      <c r="F1" s="11"/>
      <c r="N1" s="30"/>
    </row>
    <row r="2" spans="1:15">
      <c r="A2" s="30"/>
      <c r="B2" s="11"/>
      <c r="C2" s="11"/>
      <c r="D2" s="11"/>
      <c r="E2" s="11"/>
      <c r="F2" s="11"/>
    </row>
    <row r="3" spans="1:15">
      <c r="A3" s="29" t="s">
        <v>0</v>
      </c>
      <c r="C3" s="28" t="s">
        <v>1</v>
      </c>
      <c r="D3" s="28" t="s">
        <v>2</v>
      </c>
      <c r="E3" s="27"/>
      <c r="F3" s="27" t="s">
        <v>3</v>
      </c>
      <c r="G3" s="27"/>
    </row>
    <row r="4" spans="1:15" ht="60">
      <c r="A4" s="26"/>
      <c r="D4" s="25" t="s">
        <v>4</v>
      </c>
      <c r="E4" s="24" t="s">
        <v>5</v>
      </c>
      <c r="F4" s="24" t="s">
        <v>6</v>
      </c>
      <c r="G4" s="23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22" t="s">
        <v>14</v>
      </c>
    </row>
    <row r="5" spans="1:15">
      <c r="E5" s="21"/>
    </row>
    <row r="6" spans="1:15">
      <c r="A6" s="17" t="s">
        <v>15</v>
      </c>
    </row>
    <row r="7" spans="1:15">
      <c r="A7" s="16" t="s">
        <v>19</v>
      </c>
      <c r="B7" s="28"/>
      <c r="C7" s="59" t="s">
        <v>20</v>
      </c>
      <c r="D7" s="5">
        <v>5.6500000000000002E-2</v>
      </c>
      <c r="E7" s="14">
        <v>45072</v>
      </c>
      <c r="F7" s="14">
        <v>46858</v>
      </c>
      <c r="G7" s="8">
        <v>125039.51</v>
      </c>
      <c r="H7" s="8">
        <v>125039.51</v>
      </c>
      <c r="I7" s="8">
        <v>22502.47</v>
      </c>
      <c r="J7" s="8">
        <v>6851.82</v>
      </c>
      <c r="K7" s="8">
        <v>29354.29</v>
      </c>
      <c r="L7" s="8"/>
      <c r="M7" s="8"/>
      <c r="N7" s="8">
        <v>102537.04</v>
      </c>
    </row>
    <row r="8" spans="1:15">
      <c r="A8" s="16" t="s">
        <v>22</v>
      </c>
      <c r="C8" t="s">
        <v>23</v>
      </c>
      <c r="D8" s="5">
        <v>2.9499999999999998E-2</v>
      </c>
      <c r="E8" s="14">
        <v>44656</v>
      </c>
      <c r="F8" s="14">
        <v>46512</v>
      </c>
      <c r="G8" s="8">
        <v>260050</v>
      </c>
      <c r="H8" s="8">
        <v>260050</v>
      </c>
      <c r="I8" s="8">
        <v>22987.22</v>
      </c>
      <c r="J8" s="8">
        <v>7012.78</v>
      </c>
      <c r="K8" s="8">
        <v>30000</v>
      </c>
      <c r="L8" s="8"/>
      <c r="M8" s="8"/>
      <c r="N8" s="8">
        <v>214734.26</v>
      </c>
    </row>
    <row r="9" spans="1:15">
      <c r="A9" t="s">
        <v>27</v>
      </c>
      <c r="C9" t="s">
        <v>28</v>
      </c>
      <c r="D9" s="5">
        <v>5.3999999999999999E-2</v>
      </c>
      <c r="E9" s="14">
        <v>44926</v>
      </c>
      <c r="F9" s="14">
        <v>45291</v>
      </c>
      <c r="G9" s="8">
        <v>98550</v>
      </c>
      <c r="H9" s="7"/>
      <c r="I9" s="8"/>
      <c r="J9" s="8"/>
      <c r="K9" s="8"/>
      <c r="L9" s="8">
        <v>5455</v>
      </c>
      <c r="M9" s="8">
        <v>104005</v>
      </c>
      <c r="N9" s="8">
        <v>0</v>
      </c>
      <c r="O9" s="7"/>
    </row>
    <row r="10" spans="1:15">
      <c r="A10" s="11" t="s">
        <v>30</v>
      </c>
      <c r="E10" s="14"/>
      <c r="F10" s="14"/>
      <c r="G10" s="13">
        <f>SUM(G7:G9)</f>
        <v>483639.51</v>
      </c>
      <c r="H10" s="13">
        <f>SUM(H7:H9)</f>
        <v>385089.51</v>
      </c>
      <c r="I10" s="13">
        <f>SUM(I7:I9)</f>
        <v>45489.69</v>
      </c>
      <c r="J10" s="13">
        <f>SUM(J7:J9)</f>
        <v>13864.599999999999</v>
      </c>
      <c r="K10" s="13">
        <f>SUM(K7:K9)</f>
        <v>59354.29</v>
      </c>
      <c r="L10" s="13">
        <f>SUM(L6:L9)</f>
        <v>5455</v>
      </c>
      <c r="M10" s="13">
        <f>SUM(M7:M9)</f>
        <v>104005</v>
      </c>
      <c r="N10" s="13">
        <f>SUM(N7:N9)</f>
        <v>317271.3</v>
      </c>
    </row>
    <row r="11" spans="1:15">
      <c r="E11" s="14"/>
      <c r="F11" s="14"/>
      <c r="M11" s="7"/>
    </row>
    <row r="12" spans="1:15">
      <c r="A12" s="17" t="s">
        <v>32</v>
      </c>
      <c r="E12" s="14"/>
      <c r="F12" s="14"/>
      <c r="M12" s="7"/>
    </row>
    <row r="13" spans="1:15">
      <c r="A13" s="16" t="s">
        <v>33</v>
      </c>
      <c r="C13" t="s">
        <v>34</v>
      </c>
      <c r="D13" s="5">
        <v>3.5000000000000003E-2</v>
      </c>
      <c r="E13" s="14">
        <v>44734</v>
      </c>
      <c r="F13" s="14">
        <v>46560</v>
      </c>
      <c r="G13" s="8">
        <v>100250</v>
      </c>
      <c r="H13" s="8">
        <v>100250</v>
      </c>
      <c r="I13" s="8">
        <v>18694.57</v>
      </c>
      <c r="J13" s="8">
        <v>3508.75</v>
      </c>
      <c r="K13" s="8">
        <v>22203.32</v>
      </c>
      <c r="L13" s="8"/>
      <c r="M13" s="8">
        <v>22203.32</v>
      </c>
      <c r="N13" s="8">
        <v>62206.55</v>
      </c>
      <c r="O13" s="8"/>
    </row>
    <row r="14" spans="1:15">
      <c r="A14" s="20" t="s">
        <v>27</v>
      </c>
      <c r="C14" s="6" t="s">
        <v>40</v>
      </c>
      <c r="D14" s="5">
        <v>5.3999999999999999E-2</v>
      </c>
      <c r="E14" s="14">
        <v>44926</v>
      </c>
      <c r="F14" s="14">
        <v>45291</v>
      </c>
      <c r="G14" s="8">
        <v>98550</v>
      </c>
      <c r="H14" s="8"/>
      <c r="I14" s="8"/>
      <c r="J14" s="8"/>
      <c r="K14" s="8">
        <v>104005</v>
      </c>
      <c r="L14" s="8">
        <v>5455</v>
      </c>
      <c r="M14" s="8">
        <v>104005</v>
      </c>
      <c r="N14" s="8">
        <v>0</v>
      </c>
      <c r="O14" s="7"/>
    </row>
    <row r="15" spans="1:15">
      <c r="A15" s="11" t="s">
        <v>30</v>
      </c>
      <c r="E15" s="14"/>
      <c r="F15" s="14"/>
      <c r="G15" s="13">
        <f t="shared" ref="G15:N15" si="0">SUM(G13:G14)</f>
        <v>198800</v>
      </c>
      <c r="H15" s="13">
        <f t="shared" si="0"/>
        <v>100250</v>
      </c>
      <c r="I15" s="13">
        <f t="shared" si="0"/>
        <v>18694.57</v>
      </c>
      <c r="J15" s="13">
        <f t="shared" si="0"/>
        <v>3508.75</v>
      </c>
      <c r="K15" s="13">
        <f t="shared" si="0"/>
        <v>126208.32000000001</v>
      </c>
      <c r="L15" s="13">
        <f t="shared" si="0"/>
        <v>5455</v>
      </c>
      <c r="M15" s="13">
        <f t="shared" si="0"/>
        <v>126208.32000000001</v>
      </c>
      <c r="N15" s="13">
        <f t="shared" si="0"/>
        <v>62206.55</v>
      </c>
    </row>
    <row r="16" spans="1:15">
      <c r="A16" s="18"/>
      <c r="E16" s="14"/>
      <c r="F16" s="14"/>
    </row>
    <row r="17" spans="1:15">
      <c r="A17" s="17" t="s">
        <v>42</v>
      </c>
      <c r="E17" s="14"/>
      <c r="F17" s="14"/>
      <c r="M17" s="7"/>
    </row>
    <row r="18" spans="1:15">
      <c r="A18" s="16" t="s">
        <v>43</v>
      </c>
      <c r="C18" t="s">
        <v>44</v>
      </c>
      <c r="D18" s="5">
        <v>2.41E-2</v>
      </c>
      <c r="E18" s="14">
        <v>44663</v>
      </c>
      <c r="F18" s="14">
        <v>46489</v>
      </c>
      <c r="G18" s="8">
        <v>185000</v>
      </c>
      <c r="H18" s="8">
        <v>167485.94</v>
      </c>
      <c r="I18" s="8">
        <v>35595.519999999997</v>
      </c>
      <c r="J18" s="8">
        <v>3715.64</v>
      </c>
      <c r="K18" s="8">
        <v>39311.160000000003</v>
      </c>
      <c r="L18" s="8"/>
      <c r="M18" s="8"/>
      <c r="N18" s="8">
        <v>98361.19</v>
      </c>
    </row>
    <row r="19" spans="1:15">
      <c r="A19" t="s">
        <v>46</v>
      </c>
      <c r="C19" t="s">
        <v>28</v>
      </c>
      <c r="D19" s="5">
        <v>5.3999999999999999E-2</v>
      </c>
      <c r="E19" s="14">
        <v>44926</v>
      </c>
      <c r="F19" s="14">
        <v>45291</v>
      </c>
      <c r="G19" s="8">
        <v>98550</v>
      </c>
      <c r="H19" s="8"/>
      <c r="I19" s="8"/>
      <c r="J19" s="8"/>
      <c r="K19" s="8">
        <v>104005</v>
      </c>
      <c r="L19" s="8">
        <v>5455</v>
      </c>
      <c r="M19" s="8">
        <v>104005</v>
      </c>
      <c r="N19" s="8">
        <v>0</v>
      </c>
      <c r="O19" s="7"/>
    </row>
    <row r="20" spans="1:15" s="11" customFormat="1">
      <c r="A20" s="11" t="s">
        <v>33</v>
      </c>
      <c r="C20" s="11" t="s">
        <v>48</v>
      </c>
      <c r="D20" s="55">
        <v>5.6500000000000002E-2</v>
      </c>
      <c r="E20" s="56">
        <v>45096</v>
      </c>
      <c r="F20" s="56">
        <v>46923</v>
      </c>
      <c r="G20" s="57">
        <v>141556.28</v>
      </c>
      <c r="H20" s="57">
        <v>141556.28</v>
      </c>
      <c r="I20" s="57">
        <v>25270.48</v>
      </c>
      <c r="J20" s="57">
        <v>8019.84</v>
      </c>
      <c r="K20" s="57">
        <v>33290.32</v>
      </c>
      <c r="L20" s="57"/>
      <c r="M20" s="57"/>
      <c r="N20" s="57">
        <v>116285.8</v>
      </c>
      <c r="O20" s="58"/>
    </row>
    <row r="21" spans="1:15">
      <c r="A21" s="11" t="s">
        <v>30</v>
      </c>
      <c r="G21" s="13">
        <f>SUM(G18:G20)</f>
        <v>425106.28</v>
      </c>
      <c r="H21" s="13">
        <f>SUM(H18:H18)</f>
        <v>167485.94</v>
      </c>
      <c r="I21" s="13">
        <f>SUM(I18:I18)</f>
        <v>35595.519999999997</v>
      </c>
      <c r="J21" s="13">
        <f>SUM(J18:J18)</f>
        <v>3715.64</v>
      </c>
      <c r="K21" s="13">
        <f>SUM(K18:K18)</f>
        <v>39311.160000000003</v>
      </c>
      <c r="L21" s="13">
        <f>SUM(L19)</f>
        <v>5455</v>
      </c>
      <c r="M21" s="13">
        <f>SUM(M18:M18)</f>
        <v>0</v>
      </c>
      <c r="N21" s="13">
        <f>SUM(N18:N20)</f>
        <v>214646.99</v>
      </c>
    </row>
    <row r="22" spans="1:15">
      <c r="L22" s="8"/>
      <c r="M22" s="7"/>
      <c r="O22" s="1"/>
    </row>
    <row r="23" spans="1:15" ht="15.75" thickBot="1">
      <c r="A23" s="11" t="s">
        <v>50</v>
      </c>
      <c r="G23" s="31">
        <f t="shared" ref="G23:N23" si="1">SUM(G21+G15+G10)</f>
        <v>1107545.79</v>
      </c>
      <c r="H23" s="12">
        <f t="shared" si="1"/>
        <v>652825.44999999995</v>
      </c>
      <c r="I23" s="12">
        <f t="shared" si="1"/>
        <v>99779.78</v>
      </c>
      <c r="J23" s="12">
        <f t="shared" si="1"/>
        <v>21088.989999999998</v>
      </c>
      <c r="K23" s="12">
        <f t="shared" si="1"/>
        <v>224873.77000000002</v>
      </c>
      <c r="L23" s="12">
        <f t="shared" si="1"/>
        <v>16365</v>
      </c>
      <c r="M23" s="12">
        <f t="shared" si="1"/>
        <v>230213.32</v>
      </c>
      <c r="N23" s="12">
        <f t="shared" si="1"/>
        <v>594124.84</v>
      </c>
    </row>
    <row r="24" spans="1:15" ht="15.75" thickTop="1">
      <c r="A24" s="11"/>
      <c r="G24" s="10"/>
      <c r="H24" s="1"/>
      <c r="I24" s="1"/>
      <c r="J24" s="9"/>
      <c r="K24" s="1"/>
      <c r="L24" s="1"/>
      <c r="M24" s="8"/>
      <c r="N24" s="1"/>
    </row>
    <row r="25" spans="1:15">
      <c r="A25" s="35"/>
      <c r="G25" s="10"/>
      <c r="H25" s="1"/>
      <c r="I25" s="1"/>
      <c r="J25" s="9"/>
      <c r="K25" s="1"/>
      <c r="L25" s="1"/>
      <c r="M25" s="8"/>
      <c r="N25" s="1"/>
    </row>
    <row r="26" spans="1:15">
      <c r="A26" t="s">
        <v>52</v>
      </c>
      <c r="G26" s="10"/>
      <c r="H26" s="1"/>
      <c r="I26" s="1"/>
      <c r="J26" s="9"/>
      <c r="K26" s="1"/>
      <c r="L26" s="1"/>
      <c r="M26" s="8"/>
      <c r="N26" s="1"/>
    </row>
    <row r="27" spans="1:15">
      <c r="A27" t="s">
        <v>54</v>
      </c>
      <c r="L27" s="8"/>
      <c r="M27" s="7"/>
      <c r="O27" s="1"/>
    </row>
    <row r="28" spans="1:15">
      <c r="K28" s="8"/>
      <c r="O28" s="1"/>
    </row>
    <row r="31" spans="1:15">
      <c r="C31" s="6"/>
      <c r="D31" s="5"/>
      <c r="E31" s="4"/>
      <c r="F31" s="4"/>
      <c r="G31" s="3"/>
      <c r="H31" s="3"/>
      <c r="I31" s="1"/>
      <c r="J31" s="1"/>
      <c r="K31" s="1"/>
      <c r="L31" s="2"/>
      <c r="M31" s="2"/>
      <c r="N31" s="1"/>
    </row>
  </sheetData>
  <pageMargins left="0.7" right="0.7" top="0.75" bottom="0.75" header="0.3" footer="0.3"/>
  <pageSetup scale="66" fitToHeight="0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A37A-FC6A-4ECF-A418-D8119E26D825}">
  <sheetPr>
    <pageSetUpPr fitToPage="1"/>
  </sheetPr>
  <dimension ref="A1:O31"/>
  <sheetViews>
    <sheetView tabSelected="1" workbookViewId="0">
      <selection activeCell="B4" sqref="B4"/>
    </sheetView>
  </sheetViews>
  <sheetFormatPr defaultRowHeight="15"/>
  <cols>
    <col min="2" max="2" width="12.7109375" customWidth="1"/>
    <col min="3" max="3" width="30.85546875" customWidth="1"/>
    <col min="5" max="5" width="11.28515625" customWidth="1"/>
    <col min="6" max="6" width="11" customWidth="1"/>
    <col min="7" max="7" width="12.7109375" bestFit="1" customWidth="1"/>
    <col min="8" max="8" width="13.42578125" customWidth="1"/>
    <col min="9" max="9" width="14" customWidth="1"/>
    <col min="10" max="10" width="11.5703125" customWidth="1"/>
    <col min="11" max="11" width="13.85546875" customWidth="1"/>
    <col min="12" max="12" width="11.28515625" customWidth="1"/>
    <col min="13" max="13" width="11.140625" bestFit="1" customWidth="1"/>
    <col min="14" max="14" width="13" customWidth="1"/>
    <col min="15" max="15" width="15.7109375" customWidth="1"/>
  </cols>
  <sheetData>
    <row r="1" spans="1:15">
      <c r="A1" s="30"/>
      <c r="B1" s="11"/>
      <c r="C1" s="11"/>
      <c r="D1" s="11"/>
      <c r="E1" s="11"/>
      <c r="F1" s="11"/>
      <c r="N1" s="30"/>
    </row>
    <row r="2" spans="1:15">
      <c r="A2" s="30"/>
      <c r="B2" s="11"/>
      <c r="C2" s="11"/>
      <c r="D2" s="11"/>
      <c r="E2" s="11"/>
      <c r="F2" s="11"/>
    </row>
    <row r="3" spans="1:15">
      <c r="A3" s="29" t="s">
        <v>0</v>
      </c>
      <c r="C3" s="28" t="s">
        <v>1</v>
      </c>
      <c r="D3" s="28" t="s">
        <v>2</v>
      </c>
      <c r="E3" s="27"/>
      <c r="F3" s="27" t="s">
        <v>3</v>
      </c>
      <c r="G3" s="27"/>
    </row>
    <row r="4" spans="1:15" ht="60">
      <c r="A4" s="26"/>
      <c r="D4" s="25" t="s">
        <v>4</v>
      </c>
      <c r="E4" s="24" t="s">
        <v>5</v>
      </c>
      <c r="F4" s="24" t="s">
        <v>6</v>
      </c>
      <c r="G4" s="23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22" t="s">
        <v>14</v>
      </c>
    </row>
    <row r="5" spans="1:15">
      <c r="E5" s="21"/>
    </row>
    <row r="6" spans="1:15">
      <c r="A6" s="17" t="s">
        <v>15</v>
      </c>
    </row>
    <row r="7" spans="1:15">
      <c r="A7" s="16" t="s">
        <v>19</v>
      </c>
      <c r="B7" s="28"/>
      <c r="C7" s="59" t="s">
        <v>20</v>
      </c>
      <c r="D7" s="5">
        <v>5.6500000000000002E-2</v>
      </c>
      <c r="E7" s="14">
        <v>45072</v>
      </c>
      <c r="F7" s="14">
        <v>46858</v>
      </c>
      <c r="G7" s="8">
        <v>125039.51</v>
      </c>
      <c r="H7" s="8">
        <v>125039.51</v>
      </c>
      <c r="I7" s="8">
        <v>22502.47</v>
      </c>
      <c r="J7" s="8">
        <v>6851.82</v>
      </c>
      <c r="K7" s="8">
        <v>29354.29</v>
      </c>
      <c r="L7" s="8"/>
      <c r="M7" s="8"/>
      <c r="N7" s="8">
        <v>102537.04</v>
      </c>
    </row>
    <row r="8" spans="1:15">
      <c r="A8" s="16" t="s">
        <v>22</v>
      </c>
      <c r="C8" t="s">
        <v>23</v>
      </c>
      <c r="D8" s="5">
        <v>2.9499999999999998E-2</v>
      </c>
      <c r="E8" s="14">
        <v>44656</v>
      </c>
      <c r="F8" s="14">
        <v>46512</v>
      </c>
      <c r="G8" s="8">
        <v>260050</v>
      </c>
      <c r="H8" s="8">
        <v>260050</v>
      </c>
      <c r="I8" s="8">
        <v>22987.22</v>
      </c>
      <c r="J8" s="8">
        <v>7012.78</v>
      </c>
      <c r="K8" s="8">
        <v>30000</v>
      </c>
      <c r="L8" s="8"/>
      <c r="M8" s="8"/>
      <c r="N8" s="8">
        <v>214734.26</v>
      </c>
    </row>
    <row r="9" spans="1:15">
      <c r="A9" t="s">
        <v>27</v>
      </c>
      <c r="C9" t="s">
        <v>28</v>
      </c>
      <c r="D9" s="5">
        <v>5.7799999999999997E-2</v>
      </c>
      <c r="E9" s="14">
        <v>45350</v>
      </c>
      <c r="F9" s="14">
        <v>46446</v>
      </c>
      <c r="G9" s="8">
        <v>89495.05</v>
      </c>
      <c r="H9" s="7"/>
      <c r="I9" s="8"/>
      <c r="J9" s="8"/>
      <c r="K9" s="8">
        <f>+I9+J9</f>
        <v>0</v>
      </c>
      <c r="L9" s="8"/>
      <c r="M9" s="8"/>
      <c r="N9" s="8">
        <f>+G9-M9</f>
        <v>89495.05</v>
      </c>
      <c r="O9" s="7"/>
    </row>
    <row r="10" spans="1:15">
      <c r="A10" s="11" t="s">
        <v>30</v>
      </c>
      <c r="E10" s="14"/>
      <c r="F10" s="14"/>
      <c r="G10" s="13">
        <f>SUM(G7:G9)</f>
        <v>474584.56</v>
      </c>
      <c r="H10" s="13">
        <f>SUM(H7:H9)</f>
        <v>385089.51</v>
      </c>
      <c r="I10" s="13">
        <f>SUM(I7:I9)</f>
        <v>45489.69</v>
      </c>
      <c r="J10" s="13">
        <f>SUM(J7:J9)</f>
        <v>13864.599999999999</v>
      </c>
      <c r="K10" s="13">
        <f>SUM(K7:K9)</f>
        <v>59354.29</v>
      </c>
      <c r="L10" s="13">
        <f>SUM(L6:L9)</f>
        <v>0</v>
      </c>
      <c r="M10" s="13">
        <f>SUM(M7:M9)</f>
        <v>0</v>
      </c>
      <c r="N10" s="13">
        <f>SUM(N7:N9)</f>
        <v>406766.35</v>
      </c>
    </row>
    <row r="11" spans="1:15">
      <c r="E11" s="14"/>
      <c r="F11" s="14"/>
      <c r="M11" s="7"/>
    </row>
    <row r="12" spans="1:15">
      <c r="A12" s="17" t="s">
        <v>32</v>
      </c>
      <c r="E12" s="14"/>
      <c r="F12" s="14"/>
      <c r="M12" s="7"/>
    </row>
    <row r="13" spans="1:15">
      <c r="A13" s="16" t="s">
        <v>33</v>
      </c>
      <c r="C13" t="s">
        <v>34</v>
      </c>
      <c r="D13" s="5">
        <v>3.5000000000000003E-2</v>
      </c>
      <c r="E13" s="14">
        <v>44734</v>
      </c>
      <c r="F13" s="14">
        <v>46560</v>
      </c>
      <c r="G13" s="8">
        <v>100250</v>
      </c>
      <c r="H13" s="8">
        <v>100250</v>
      </c>
      <c r="I13" s="8">
        <v>18694.57</v>
      </c>
      <c r="J13" s="8">
        <v>3508.75</v>
      </c>
      <c r="K13" s="8">
        <v>22203.32</v>
      </c>
      <c r="L13" s="8"/>
      <c r="M13" s="8">
        <v>22203.32</v>
      </c>
      <c r="N13" s="8">
        <v>62206.55</v>
      </c>
      <c r="O13" s="8"/>
    </row>
    <row r="14" spans="1:15">
      <c r="A14" s="20" t="s">
        <v>27</v>
      </c>
      <c r="C14" s="6" t="s">
        <v>40</v>
      </c>
      <c r="D14" s="5">
        <v>5.7799999999999997E-2</v>
      </c>
      <c r="E14" s="14">
        <v>45350</v>
      </c>
      <c r="F14" s="14">
        <v>46446</v>
      </c>
      <c r="G14" s="8">
        <v>89495.05</v>
      </c>
      <c r="H14" s="8"/>
      <c r="I14" s="8">
        <f>40000</f>
        <v>40000</v>
      </c>
      <c r="J14" s="8"/>
      <c r="K14" s="8">
        <f>+I14+J14</f>
        <v>40000</v>
      </c>
      <c r="L14" s="8"/>
      <c r="M14" s="8">
        <f>+I14</f>
        <v>40000</v>
      </c>
      <c r="N14" s="8">
        <f>+G14-M14</f>
        <v>49495.05</v>
      </c>
      <c r="O14" s="7"/>
    </row>
    <row r="15" spans="1:15">
      <c r="A15" s="11" t="s">
        <v>30</v>
      </c>
      <c r="E15" s="14"/>
      <c r="F15" s="14"/>
      <c r="G15" s="13">
        <f t="shared" ref="G15:N15" si="0">SUM(G13:G14)</f>
        <v>189745.05</v>
      </c>
      <c r="H15" s="13">
        <f t="shared" si="0"/>
        <v>100250</v>
      </c>
      <c r="I15" s="13">
        <f t="shared" si="0"/>
        <v>58694.57</v>
      </c>
      <c r="J15" s="13">
        <f t="shared" si="0"/>
        <v>3508.75</v>
      </c>
      <c r="K15" s="13">
        <f t="shared" si="0"/>
        <v>62203.32</v>
      </c>
      <c r="L15" s="13">
        <f t="shared" si="0"/>
        <v>0</v>
      </c>
      <c r="M15" s="13">
        <f t="shared" si="0"/>
        <v>62203.32</v>
      </c>
      <c r="N15" s="13">
        <f t="shared" si="0"/>
        <v>111701.6</v>
      </c>
    </row>
    <row r="16" spans="1:15">
      <c r="A16" s="18"/>
      <c r="E16" s="14"/>
      <c r="F16" s="14"/>
    </row>
    <row r="17" spans="1:15">
      <c r="A17" s="17" t="s">
        <v>42</v>
      </c>
      <c r="E17" s="14"/>
      <c r="F17" s="14"/>
      <c r="M17" s="7"/>
    </row>
    <row r="18" spans="1:15">
      <c r="A18" s="16" t="s">
        <v>43</v>
      </c>
      <c r="C18" t="s">
        <v>44</v>
      </c>
      <c r="D18" s="5">
        <v>2.41E-2</v>
      </c>
      <c r="E18" s="14">
        <v>44663</v>
      </c>
      <c r="F18" s="14">
        <v>46489</v>
      </c>
      <c r="G18" s="8">
        <v>185000</v>
      </c>
      <c r="H18" s="8">
        <v>167485.94</v>
      </c>
      <c r="I18" s="8">
        <v>35595.519999999997</v>
      </c>
      <c r="J18" s="8">
        <v>3715.64</v>
      </c>
      <c r="K18" s="8">
        <v>39311.160000000003</v>
      </c>
      <c r="L18" s="8"/>
      <c r="M18" s="8"/>
      <c r="N18" s="8">
        <v>98361.19</v>
      </c>
    </row>
    <row r="19" spans="1:15">
      <c r="A19" t="s">
        <v>46</v>
      </c>
      <c r="C19" t="s">
        <v>28</v>
      </c>
      <c r="D19" s="5">
        <v>5.7799999999999997E-2</v>
      </c>
      <c r="E19" s="14">
        <v>45350</v>
      </c>
      <c r="F19" s="14">
        <v>46446</v>
      </c>
      <c r="G19" s="8">
        <v>89495.05</v>
      </c>
      <c r="H19" s="8"/>
      <c r="I19" s="8"/>
      <c r="J19" s="8"/>
      <c r="K19" s="8">
        <f>+I19+J19</f>
        <v>0</v>
      </c>
      <c r="L19" s="8"/>
      <c r="M19" s="8"/>
      <c r="N19" s="8">
        <f>+G19-M19</f>
        <v>89495.05</v>
      </c>
      <c r="O19" s="7"/>
    </row>
    <row r="20" spans="1:15" s="11" customFormat="1">
      <c r="A20" t="s">
        <v>33</v>
      </c>
      <c r="B20"/>
      <c r="C20" t="s">
        <v>48</v>
      </c>
      <c r="D20" s="5">
        <v>5.6500000000000002E-2</v>
      </c>
      <c r="E20" s="14">
        <v>45096</v>
      </c>
      <c r="F20" s="14">
        <v>46923</v>
      </c>
      <c r="G20" s="8">
        <v>141556.28</v>
      </c>
      <c r="H20" s="8">
        <v>141556.28</v>
      </c>
      <c r="I20" s="8">
        <v>25270.48</v>
      </c>
      <c r="J20" s="8">
        <v>8019.84</v>
      </c>
      <c r="K20" s="8">
        <v>33290.32</v>
      </c>
      <c r="L20" s="8"/>
      <c r="M20" s="8"/>
      <c r="N20" s="8">
        <v>116285.8</v>
      </c>
      <c r="O20" s="58"/>
    </row>
    <row r="21" spans="1:15">
      <c r="A21" s="11" t="s">
        <v>30</v>
      </c>
      <c r="G21" s="13">
        <f>SUM(G18:G20)</f>
        <v>416051.32999999996</v>
      </c>
      <c r="H21" s="13">
        <f>SUM(H18:H18)</f>
        <v>167485.94</v>
      </c>
      <c r="I21" s="13">
        <f>SUM(I18:I18)</f>
        <v>35595.519999999997</v>
      </c>
      <c r="J21" s="13">
        <f>SUM(J18:J18)</f>
        <v>3715.64</v>
      </c>
      <c r="K21" s="13">
        <f>SUM(K18:K18)</f>
        <v>39311.160000000003</v>
      </c>
      <c r="L21" s="13">
        <f>SUM(L19)</f>
        <v>0</v>
      </c>
      <c r="M21" s="13">
        <f>SUM(M18:M18)</f>
        <v>0</v>
      </c>
      <c r="N21" s="13">
        <f>SUM(N18:N20)</f>
        <v>304142.03999999998</v>
      </c>
    </row>
    <row r="22" spans="1:15">
      <c r="L22" s="8"/>
      <c r="M22" s="7"/>
      <c r="O22" s="1"/>
    </row>
    <row r="23" spans="1:15" ht="15.75" thickBot="1">
      <c r="A23" s="11" t="s">
        <v>50</v>
      </c>
      <c r="G23" s="31">
        <f t="shared" ref="G23:N23" si="1">SUM(G21+G15+G10)</f>
        <v>1080380.94</v>
      </c>
      <c r="H23" s="12">
        <f t="shared" si="1"/>
        <v>652825.44999999995</v>
      </c>
      <c r="I23" s="12">
        <f t="shared" si="1"/>
        <v>139779.78</v>
      </c>
      <c r="J23" s="12">
        <f t="shared" si="1"/>
        <v>21088.989999999998</v>
      </c>
      <c r="K23" s="12">
        <f t="shared" si="1"/>
        <v>160868.77000000002</v>
      </c>
      <c r="L23" s="12">
        <f t="shared" si="1"/>
        <v>0</v>
      </c>
      <c r="M23" s="12">
        <f t="shared" si="1"/>
        <v>62203.32</v>
      </c>
      <c r="N23" s="12">
        <f t="shared" si="1"/>
        <v>822609.99</v>
      </c>
    </row>
    <row r="24" spans="1:15" ht="15.75" thickTop="1">
      <c r="A24" s="11"/>
      <c r="G24" s="10"/>
      <c r="H24" s="1"/>
      <c r="I24" s="1"/>
      <c r="J24" s="9"/>
      <c r="K24" s="1"/>
      <c r="L24" s="1"/>
      <c r="M24" s="8"/>
      <c r="N24" s="1"/>
    </row>
    <row r="25" spans="1:15">
      <c r="A25" s="35"/>
      <c r="G25" s="10"/>
      <c r="H25" s="1"/>
      <c r="I25" s="1"/>
      <c r="J25" s="9"/>
      <c r="K25" s="1"/>
      <c r="L25" s="1"/>
      <c r="M25" s="8"/>
      <c r="N25" s="1"/>
    </row>
    <row r="26" spans="1:15">
      <c r="A26" t="s">
        <v>52</v>
      </c>
      <c r="G26" s="10"/>
      <c r="H26" s="1"/>
      <c r="I26" s="1"/>
      <c r="J26" s="9"/>
      <c r="K26" s="1"/>
      <c r="L26" s="1"/>
      <c r="M26" s="8"/>
      <c r="N26" s="1"/>
    </row>
    <row r="27" spans="1:15">
      <c r="A27" t="s">
        <v>55</v>
      </c>
      <c r="L27" s="8"/>
      <c r="M27" s="7"/>
      <c r="O27" s="1"/>
    </row>
    <row r="28" spans="1:15">
      <c r="K28" s="8"/>
      <c r="O28" s="1"/>
    </row>
    <row r="31" spans="1:15">
      <c r="C31" s="6"/>
      <c r="D31" s="5"/>
      <c r="E31" s="4"/>
      <c r="F31" s="4"/>
      <c r="G31" s="3"/>
      <c r="H31" s="3"/>
      <c r="I31" s="1"/>
      <c r="J31" s="1"/>
      <c r="K31" s="1"/>
      <c r="L31" s="2"/>
      <c r="M31" s="2"/>
      <c r="N31" s="1"/>
    </row>
  </sheetData>
  <pageMargins left="0.7" right="0.7" top="0.75" bottom="0.75" header="0.3" footer="0.3"/>
  <pageSetup scale="66" fitToHeight="0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49A065A329F4EBE0F3B869FFBAEB1" ma:contentTypeVersion="8" ma:contentTypeDescription="Create a new document." ma:contentTypeScope="" ma:versionID="002a72f482491c2e296a6b3b5c65358a">
  <xsd:schema xmlns:xsd="http://www.w3.org/2001/XMLSchema" xmlns:xs="http://www.w3.org/2001/XMLSchema" xmlns:p="http://schemas.microsoft.com/office/2006/metadata/properties" xmlns:ns2="e9818767-f9b5-4dda-972d-baa47d147150" targetNamespace="http://schemas.microsoft.com/office/2006/metadata/properties" ma:root="true" ma:fieldsID="7c9763e48f0b1cce660b7aa906334aee" ns2:_="">
    <xsd:import namespace="e9818767-f9b5-4dda-972d-baa47d1471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18767-f9b5-4dda-972d-baa47d147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C2592E-ED9E-4C6F-A472-F1386D2F60E9}"/>
</file>

<file path=customXml/itemProps2.xml><?xml version="1.0" encoding="utf-8"?>
<ds:datastoreItem xmlns:ds="http://schemas.openxmlformats.org/officeDocument/2006/customXml" ds:itemID="{421A4F5B-459B-4D65-BAC9-24A079EAA082}"/>
</file>

<file path=customXml/itemProps3.xml><?xml version="1.0" encoding="utf-8"?>
<ds:datastoreItem xmlns:ds="http://schemas.openxmlformats.org/officeDocument/2006/customXml" ds:itemID="{4E03CB87-DE41-4400-BD0B-15DCECFE84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TC-Auditor</dc:creator>
  <cp:keywords/>
  <dc:description/>
  <cp:lastModifiedBy>TCT, Treasurer Admin</cp:lastModifiedBy>
  <cp:revision/>
  <dcterms:created xsi:type="dcterms:W3CDTF">2023-01-12T16:27:44Z</dcterms:created>
  <dcterms:modified xsi:type="dcterms:W3CDTF">2024-06-20T16:09:23Z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0x010100C3A49A065A329F4EBE0F3B869FFBAEB1</vt:lpwstr>
  </property>
</Properties>
</file>